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Info" sheetId="1" r:id="rId3"/>
    <sheet state="visible" name="Berechnung" sheetId="2" r:id="rId4"/>
  </sheets>
  <definedNames/>
  <calcPr/>
</workbook>
</file>

<file path=xl/sharedStrings.xml><?xml version="1.0" encoding="utf-8"?>
<sst xmlns="http://schemas.openxmlformats.org/spreadsheetml/2006/main" count="109" uniqueCount="95">
  <si>
    <t xml:space="preserve">Gewinne und Verluste der Russischen Föderation aus Goldtransaktionen </t>
  </si>
  <si>
    <t>im Zeitraum vom 1. Quartal 2000 bis zum 1. Quartal 2015</t>
  </si>
  <si>
    <t>Q1 2000</t>
  </si>
  <si>
    <t>Quellen:</t>
  </si>
  <si>
    <t>Q2 2000</t>
  </si>
  <si>
    <t>Q3 2000</t>
  </si>
  <si>
    <t>Q4 2000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</si>
  <si>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</si>
  <si>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</si>
  <si>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</si>
  <si>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</si>
  <si>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</si>
  <si>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</si>
  <si>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</si>
  <si>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</si>
  <si>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</si>
  <si>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</si>
  <si>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</si>
  <si>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</si>
  <si>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</si>
  <si>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</si>
  <si>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</si>
  <si>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</si>
  <si>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</si>
  <si>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</si>
  <si>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</si>
  <si>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</si>
  <si>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</si>
  <si>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</si>
  <si>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</si>
  <si>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</si>
  <si>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</si>
  <si>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</si>
  <si>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</si>
  <si>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</si>
  <si>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</si>
  <si>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</si>
  <si>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</si>
  <si>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</si>
  <si>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</si>
  <si>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</si>
  <si>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</si>
  <si>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</si>
  <si>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</si>
  <si>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</si>
  <si>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</si>
  <si>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</si>
  <si>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</si>
  <si>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</si>
  <si>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</si>
  <si>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</si>
  <si>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</si>
  <si>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</si>
  <si>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</si>
  <si>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</si>
  <si>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</si>
  <si>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</si>
  <si>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</si>
  <si>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</si>
  <si>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</si>
  <si>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</si>
  <si>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</si>
  <si>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</si>
  <si>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</si>
  <si>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 xml:space="preserve">Russische Goldbestände laut </t>
  </si>
  <si>
    <t>Russia Au [t]</t>
  </si>
  <si>
    <t>World Gold Council „Quarterly times series on World Official Gold Reserves since 2000“</t>
  </si>
  <si>
    <t>Published 8th June 2015</t>
  </si>
  <si>
    <t>Russia Au [Mio USD]</t>
  </si>
  <si>
    <t>PoG [Mio USD/t]</t>
  </si>
  <si>
    <t>Erläuterungen:</t>
  </si>
  <si>
    <t>PoG</t>
  </si>
  <si>
    <t>Goldpreis in [Mio USD pro Tonne]</t>
  </si>
  <si>
    <t>Cash</t>
  </si>
  <si>
    <t xml:space="preserve">Cash Saldo aus Goldkäufen und Goldverkäufen pro Quartal in [Mio USD] (Startwert 1. Quartal 2000 = 0) </t>
  </si>
  <si>
    <t>Total</t>
  </si>
  <si>
    <t>Saldo aus Anfangsgoldbestand + Cash in [Mio USD]</t>
  </si>
  <si>
    <t>Win/Loss</t>
  </si>
  <si>
    <t>Aufsummierter Gewinn/Verlust in [Mio USD] (Basis: Goldbestand 1. Quartal 2000 = 0)</t>
  </si>
  <si>
    <t>Für die Käufe bzw. Verkäufe von Quartal Qx-&gt; Qx+1 wurde der mittlere Goldpreis (PoG_Qx + PoG_Qx+1) / 2 verwendet.</t>
  </si>
  <si>
    <t>Alle Käufe bzw Verkäufe wurden ohne Transaktionskosten zum Mittelkurs gerechnet.</t>
  </si>
  <si>
    <t>Russia (Buy=+) (Sell=-) Au [t]</t>
  </si>
  <si>
    <t>Russia (Buy=+) (Sell=-) Au [Mio USD]</t>
  </si>
  <si>
    <t>Cash [Mio USD]</t>
  </si>
  <si>
    <t>Total=Cash+Au [Mio USD]</t>
  </si>
  <si>
    <t>Gewinn/Verlust Zeitraum 2000-2015: [Mio USD]</t>
  </si>
  <si>
    <t>Gewinn/Verlust Zeitraum 2006-2015: [Mio USD]</t>
  </si>
  <si>
    <t>Gewinn/Verlust Zeitraum 2010-2015: [Mio USD]</t>
  </si>
  <si>
    <t>Gewinn/Verlust Zeitraum 2011-2015: [Mio USD]</t>
  </si>
  <si>
    <t>Gewinn/Verlust Zeitraum 2012-2015: [Mio USD]</t>
  </si>
  <si>
    <t>Gewinn/Verlust Zeitraum 2013-2015: [Mio USD]</t>
  </si>
  <si>
    <t>Gewinn/Verlust Zeitraum 2014-2015: [Mio USD]</t>
  </si>
  <si>
    <t>published 8th June 2015</t>
  </si>
  <si>
    <t>Für die Käufe bzw Verkäufe von Quartal Qx-&gt; Qx+1 wurde der mittlere Goldpreis (PoG_Qx + PoG_Qx+1) / 2 verwendet</t>
  </si>
  <si>
    <t>Alle Käufe bzw Verkäufe wurden ohne Transaktionskosten zum Mittelkurs gerechnet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</si>
</sst>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 #,##0.00 ; (#,##0.00); -# "/>
  </numFmts>
  <fonts count="15">
    <font>
      <sz val="10.0"/>
      <color rgb="FF000000"/>
      <name val="Arial"/>
    </font>
    <font>
      <b/>
      <sz val="14.0"/>
      <name val="Arial"/>
    </font>
    <font>
      <b/>
      <sz val="10.0"/>
      <color rgb="FF000000"/>
      <name val="Arial"/>
    </font>
    <font>
      <sz val="10.0"/>
      <name val="Arial"/>
    </font>
    <font>
      <b/>
      <sz val="12.0"/>
      <name val="Arial"/>
    </font>
    <font>
      <b/>
      <u/>
      <sz val="12.0"/>
      <name val="Arial"/>
    </font>
    <font>
      <sz val="12.0"/>
      <name val="Arial"/>
    </font>
    <font/>
    <font>
      <u/>
      <sz val="12.0"/>
      <color rgb="FF0000FF"/>
    </font>
    <font>
      <b/>
      <sz val="10.0"/>
      <name val="Arial"/>
    </font>
    <font>
      <b/>
    </font>
    <font>
      <b/>
      <sz val="18.0"/>
    </font>
    <font>
      <b/>
      <u/>
      <sz val="12.0"/>
    </font>
    <font>
      <sz val="12.0"/>
    </font>
    <font>
      <b/>
      <sz val="12.0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6E6FF"/>
        <bgColor rgb="FFE6E6FF"/>
      </patternFill>
    </fill>
    <fill>
      <patternFill patternType="solid">
        <fgColor rgb="FFD9D9D9"/>
        <bgColor rgb="FFD9D9D9"/>
      </patternFill>
    </fill>
    <fill>
      <patternFill patternType="solid">
        <fgColor rgb="FFB7E1CD"/>
        <bgColor rgb="FFB7E1CD"/>
      </patternFill>
    </fill>
    <fill>
      <patternFill patternType="solid">
        <fgColor rgb="FFF4C7C3"/>
        <bgColor rgb="FFF4C7C3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/>
    </xf>
    <xf borderId="0" fillId="2" fontId="1" numFmtId="0" xfId="0" applyAlignment="1" applyBorder="1" applyFill="1" applyFont="1">
      <alignment/>
    </xf>
    <xf borderId="0" fillId="0" fontId="2" numFmtId="0" xfId="0" applyFont="1"/>
    <xf borderId="0" fillId="2" fontId="3" numFmtId="0" xfId="0" applyBorder="1" applyFont="1"/>
    <xf borderId="0" fillId="2" fontId="4" numFmtId="0" xfId="0" applyBorder="1" applyFont="1"/>
    <xf borderId="0" fillId="0" fontId="2" numFmtId="0" xfId="0" applyAlignment="1" applyFont="1">
      <alignment horizontal="center"/>
    </xf>
    <xf borderId="0" fillId="2" fontId="5" numFmtId="0" xfId="0" applyBorder="1" applyFont="1"/>
    <xf borderId="0" fillId="3" fontId="6" numFmtId="0" xfId="0" applyBorder="1" applyFill="1" applyFont="1"/>
    <xf borderId="0" fillId="3" fontId="3" numFmtId="0" xfId="0" applyBorder="1" applyFont="1"/>
    <xf borderId="0" fillId="3" fontId="7" numFmtId="0" xfId="0" applyFont="1"/>
    <xf borderId="0" fillId="3" fontId="0" numFmtId="164" xfId="0" applyAlignment="1" applyBorder="1" applyFont="1" applyNumberFormat="1">
      <alignment horizontal="center"/>
    </xf>
    <xf borderId="0" fillId="3" fontId="4" numFmtId="0" xfId="0" applyBorder="1" applyFont="1"/>
    <xf borderId="0" fillId="0" fontId="3" numFmtId="0" xfId="0" applyFont="1"/>
    <xf borderId="0" fillId="3" fontId="3" numFmtId="0" xfId="0" applyAlignment="1" applyBorder="1" applyFont="1">
      <alignment/>
    </xf>
    <xf borderId="0" fillId="3" fontId="8" numFmtId="0" xfId="0" applyFont="1"/>
    <xf borderId="0" fillId="0" fontId="0" numFmtId="164" xfId="0" applyAlignment="1" applyFont="1" applyNumberFormat="1">
      <alignment horizontal="center"/>
    </xf>
    <xf borderId="0" fillId="2" fontId="6" numFmtId="0" xfId="0" applyBorder="1" applyFont="1"/>
    <xf borderId="0" fillId="0" fontId="3" numFmtId="0" xfId="0" applyFont="1"/>
    <xf borderId="0" fillId="4" fontId="3" numFmtId="0" xfId="0" applyAlignment="1" applyBorder="1" applyFill="1" applyFont="1">
      <alignment/>
    </xf>
    <xf borderId="0" fillId="0" fontId="6" numFmtId="0" xfId="0" applyFont="1"/>
    <xf borderId="0" fillId="2" fontId="6" numFmtId="0" xfId="0" applyAlignment="1" applyBorder="1" applyFont="1">
      <alignment/>
    </xf>
    <xf borderId="0" fillId="4" fontId="0" numFmtId="2" xfId="0" applyAlignment="1" applyBorder="1" applyFont="1" applyNumberFormat="1">
      <alignment horizontal="right"/>
    </xf>
    <xf borderId="0" fillId="0" fontId="3" numFmtId="2" xfId="0" applyFont="1" applyNumberFormat="1"/>
    <xf borderId="0" fillId="0" fontId="3" numFmtId="2" xfId="0" applyAlignment="1" applyFont="1" applyNumberFormat="1">
      <alignment horizontal="right"/>
    </xf>
    <xf borderId="0" fillId="0" fontId="3" numFmtId="0" xfId="0" applyAlignment="1" applyFont="1">
      <alignment/>
    </xf>
    <xf borderId="0" fillId="0" fontId="3" numFmtId="4" xfId="0" applyFont="1" applyNumberFormat="1"/>
    <xf borderId="0" fillId="0" fontId="3" numFmtId="1" xfId="0" applyFont="1" applyNumberFormat="1"/>
    <xf borderId="0" fillId="0" fontId="9" numFmtId="0" xfId="0" applyAlignment="1" applyFont="1">
      <alignment/>
    </xf>
    <xf borderId="0" fillId="5" fontId="3" numFmtId="0" xfId="0" applyFill="1" applyFont="1"/>
    <xf borderId="0" fillId="5" fontId="3" numFmtId="0" xfId="0" applyFont="1"/>
    <xf borderId="0" fillId="0" fontId="10" numFmtId="0" xfId="0" applyAlignment="1" applyFont="1">
      <alignment/>
    </xf>
    <xf borderId="0" fillId="0" fontId="7" numFmtId="0" xfId="0" applyAlignment="1" applyFont="1">
      <alignment/>
    </xf>
    <xf borderId="0" fillId="5" fontId="7" numFmtId="0" xfId="0" applyAlignment="1" applyFont="1">
      <alignment/>
    </xf>
    <xf borderId="0" fillId="0" fontId="7" numFmtId="0" xfId="0" applyAlignment="1" applyFont="1">
      <alignment horizontal="right"/>
    </xf>
    <xf borderId="0" fillId="6" fontId="7" numFmtId="1" xfId="0" applyAlignment="1" applyFill="1" applyFont="1" applyNumberFormat="1">
      <alignment horizontal="right"/>
    </xf>
    <xf borderId="0" fillId="7" fontId="7" numFmtId="1" xfId="0" applyAlignment="1" applyFill="1" applyFont="1" applyNumberFormat="1">
      <alignment horizontal="right"/>
    </xf>
    <xf borderId="0" fillId="0" fontId="11" numFmtId="0" xfId="0" applyAlignment="1" applyFont="1">
      <alignment/>
    </xf>
    <xf borderId="0" fillId="0" fontId="12" numFmtId="0" xfId="0" applyFont="1"/>
    <xf borderId="0" fillId="3" fontId="13" numFmtId="0" xfId="0" applyFont="1"/>
    <xf borderId="0" fillId="0" fontId="13" numFmtId="0" xfId="0" applyFont="1"/>
    <xf borderId="0" fillId="3" fontId="14" numFmtId="0" xfId="0" applyFont="1"/>
    <xf borderId="0" fillId="3" fontId="13" numFmtId="0" xfId="0" applyAlignment="1" applyFont="1">
      <alignment/>
    </xf>
    <xf borderId="0" fillId="0" fontId="13" numFmtId="0" xfId="0" applyFont="1"/>
    <xf borderId="0" fillId="0" fontId="14" numFmtId="0" xfId="0" applyFont="1"/>
    <xf borderId="0" fillId="0" fontId="13" numFmtId="0" xfId="0" applyAlignment="1" applyFont="1">
      <alignment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  <dxf>
      <font/>
      <fill>
        <patternFill patternType="solid">
          <fgColor rgb="FFF4C7C3"/>
          <bgColor rgb="FFF4C7C3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ld.org/research/quarterly-times-series-world-official-gold-reserves-2000" TargetMode="External"/><Relationship Id="rId2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ld.org/research/quarterly-times-series-world-official-gold-reserves-2000" TargetMode="External"/><Relationship Id="rId2" Type="http://schemas.openxmlformats.org/officeDocument/2006/relationships/drawing" Target="../drawings/worksheet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7.29" defaultRowHeight="15.0"/>
  <cols>
    <col customWidth="1" min="1" max="10" width="12.14"/>
  </cols>
  <sheetData>
    <row r="1" ht="17.25" customHeight="1">
      <c r="A1" s="1" t="s">
        <v>0</v>
      </c>
      <c r="B1" s="3"/>
      <c r="C1" s="3"/>
      <c r="D1" s="3"/>
      <c r="E1" s="3"/>
      <c r="F1" s="3"/>
    </row>
    <row r="2" ht="17.25" customHeight="1">
      <c r="A2" s="1" t="s">
        <v>1</v>
      </c>
      <c r="B2" s="3"/>
      <c r="C2" s="3"/>
      <c r="D2" s="3"/>
      <c r="E2" s="3"/>
      <c r="F2" s="3"/>
    </row>
    <row r="3" ht="12.75" customHeight="1">
      <c r="B3" s="3"/>
      <c r="C3" s="3"/>
      <c r="D3" s="3"/>
      <c r="E3" s="3"/>
      <c r="F3" s="3"/>
    </row>
    <row r="4" ht="12.75" customHeight="1">
      <c r="B4" s="3"/>
      <c r="C4" s="3"/>
      <c r="D4" s="3"/>
      <c r="E4" s="3"/>
      <c r="F4" s="3"/>
    </row>
    <row r="5">
      <c r="A5" s="4"/>
    </row>
    <row r="6">
      <c r="A6" s="6" t="s">
        <v>3</v>
      </c>
    </row>
    <row r="7">
      <c r="A7" s="7" t="s">
        <v>64</v>
      </c>
      <c r="B7" s="7"/>
      <c r="C7" s="7"/>
      <c r="D7" s="7"/>
      <c r="E7" s="7"/>
      <c r="F7" s="7"/>
      <c r="G7" s="9"/>
      <c r="H7" s="9"/>
    </row>
    <row r="8">
      <c r="A8" s="11" t="s">
        <v>66</v>
      </c>
      <c r="B8" s="7"/>
      <c r="C8" s="7"/>
      <c r="D8" s="7"/>
      <c r="E8" s="7"/>
      <c r="F8" s="7"/>
      <c r="G8" s="9"/>
      <c r="H8" s="9"/>
    </row>
    <row r="9">
      <c r="A9" s="7" t="s">
        <v>67</v>
      </c>
      <c r="B9" s="7"/>
      <c r="C9" s="7"/>
      <c r="D9" s="7"/>
      <c r="E9" s="7"/>
      <c r="F9" s="7"/>
      <c r="G9" s="9"/>
      <c r="H9" s="9"/>
    </row>
    <row r="10">
      <c r="A10" s="14" t="str">
        <f>HYPERLINK("https://www.gold.org/research/quarterly-times-series-world-official-gold-reserves-2000","https://www.gold.org/research/quarterly-times-series-world-official-gold-reserves-2000")</f>
        <v>https://www.gold.org/research/quarterly-times-series-world-official-gold-reserves-2000</v>
      </c>
      <c r="B10" s="7"/>
      <c r="C10" s="7"/>
      <c r="D10" s="7"/>
      <c r="E10" s="7"/>
      <c r="F10" s="7"/>
      <c r="G10" s="9"/>
      <c r="H10" s="9"/>
    </row>
    <row r="11">
      <c r="A11" s="16"/>
      <c r="B11" s="17"/>
      <c r="C11" s="17"/>
      <c r="D11" s="17"/>
      <c r="E11" s="17"/>
      <c r="F11" s="17"/>
      <c r="G11" s="19"/>
      <c r="H11" s="19"/>
      <c r="I11" s="19"/>
      <c r="J11" s="19"/>
    </row>
    <row r="12">
      <c r="A12" s="16"/>
      <c r="B12" s="17"/>
      <c r="C12" s="17"/>
      <c r="D12" s="17"/>
      <c r="E12" s="17"/>
      <c r="F12" s="17"/>
      <c r="G12" s="19"/>
      <c r="H12" s="19"/>
      <c r="I12" s="19"/>
      <c r="J12" s="19"/>
    </row>
    <row r="13">
      <c r="A13" s="6" t="s">
        <v>70</v>
      </c>
    </row>
    <row r="14">
      <c r="A14" s="4" t="s">
        <v>71</v>
      </c>
      <c r="B14" s="20" t="s">
        <v>72</v>
      </c>
    </row>
    <row r="15">
      <c r="A15" s="4" t="s">
        <v>73</v>
      </c>
      <c r="B15" s="16" t="s">
        <v>74</v>
      </c>
    </row>
    <row r="16">
      <c r="A16" s="4" t="s">
        <v>75</v>
      </c>
      <c r="B16" s="16" t="s">
        <v>76</v>
      </c>
    </row>
    <row r="17">
      <c r="A17" s="4" t="s">
        <v>77</v>
      </c>
      <c r="B17" s="16" t="s">
        <v>78</v>
      </c>
    </row>
    <row r="18">
      <c r="A18" s="16"/>
    </row>
    <row r="19">
      <c r="A19" s="16"/>
    </row>
    <row r="20">
      <c r="A20" s="20" t="s">
        <v>79</v>
      </c>
    </row>
    <row r="21">
      <c r="A21" s="20" t="s">
        <v>80</v>
      </c>
    </row>
    <row r="22" ht="12.75" customHeight="1">
      <c r="B22" s="3"/>
      <c r="C22" s="3"/>
      <c r="D22" s="3"/>
      <c r="E22" s="3"/>
      <c r="F22" s="3"/>
    </row>
    <row r="23" ht="12.75" customHeight="1">
      <c r="B23" s="3"/>
      <c r="C23" s="3"/>
      <c r="D23" s="3"/>
      <c r="E23" s="3"/>
      <c r="F23" s="3"/>
    </row>
    <row r="24" ht="12.75" customHeight="1">
      <c r="B24" s="3"/>
      <c r="C24" s="3"/>
      <c r="D24" s="3"/>
      <c r="E24" s="3"/>
      <c r="F24" s="3"/>
    </row>
    <row r="25" ht="12.75" customHeight="1">
      <c r="B25" s="3"/>
      <c r="C25" s="3"/>
      <c r="D25" s="3"/>
      <c r="E25" s="3"/>
      <c r="F25" s="3"/>
    </row>
  </sheetData>
  <hyperlinks>
    <hyperlink r:id="rId1" ref="A10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7.29" defaultRowHeight="15.0"/>
  <cols>
    <col customWidth="1" min="1" max="1" width="46.29"/>
    <col customWidth="1" min="2" max="63" width="12.14"/>
  </cols>
  <sheetData>
    <row r="1" ht="12.75" customHeight="1">
      <c r="A1" s="2"/>
      <c r="B1" s="5" t="s">
        <v>2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  <c r="S1" s="5" t="s">
        <v>20</v>
      </c>
      <c r="T1" s="5" t="s">
        <v>21</v>
      </c>
      <c r="U1" s="5" t="s">
        <v>22</v>
      </c>
      <c r="V1" s="5" t="s">
        <v>23</v>
      </c>
      <c r="W1" s="5" t="s">
        <v>24</v>
      </c>
      <c r="X1" s="5" t="s">
        <v>25</v>
      </c>
      <c r="Y1" s="5" t="s">
        <v>26</v>
      </c>
      <c r="Z1" s="5" t="s">
        <v>27</v>
      </c>
      <c r="AA1" s="5" t="s">
        <v>28</v>
      </c>
      <c r="AB1" s="5" t="s">
        <v>29</v>
      </c>
      <c r="AC1" s="5" t="s">
        <v>30</v>
      </c>
      <c r="AD1" s="5" t="s">
        <v>31</v>
      </c>
      <c r="AE1" s="5" t="s">
        <v>32</v>
      </c>
      <c r="AF1" s="5" t="s">
        <v>33</v>
      </c>
      <c r="AG1" s="5" t="s">
        <v>34</v>
      </c>
      <c r="AH1" s="5" t="s">
        <v>35</v>
      </c>
      <c r="AI1" s="5" t="s">
        <v>36</v>
      </c>
      <c r="AJ1" s="5" t="s">
        <v>37</v>
      </c>
      <c r="AK1" s="5" t="s">
        <v>38</v>
      </c>
      <c r="AL1" s="5" t="s">
        <v>39</v>
      </c>
      <c r="AM1" s="5" t="s">
        <v>40</v>
      </c>
      <c r="AN1" s="5" t="s">
        <v>41</v>
      </c>
      <c r="AO1" s="5" t="s">
        <v>42</v>
      </c>
      <c r="AP1" s="5" t="s">
        <v>43</v>
      </c>
      <c r="AQ1" s="5" t="s">
        <v>44</v>
      </c>
      <c r="AR1" s="5" t="s">
        <v>45</v>
      </c>
      <c r="AS1" s="5" t="s">
        <v>46</v>
      </c>
      <c r="AT1" s="5" t="s">
        <v>47</v>
      </c>
      <c r="AU1" s="5" t="s">
        <v>48</v>
      </c>
      <c r="AV1" s="5" t="s">
        <v>49</v>
      </c>
      <c r="AW1" s="5" t="s">
        <v>50</v>
      </c>
      <c r="AX1" s="5" t="s">
        <v>51</v>
      </c>
      <c r="AY1" s="5" t="s">
        <v>52</v>
      </c>
      <c r="AZ1" s="5" t="s">
        <v>53</v>
      </c>
      <c r="BA1" s="5" t="s">
        <v>54</v>
      </c>
      <c r="BB1" s="5" t="s">
        <v>55</v>
      </c>
      <c r="BC1" s="5" t="s">
        <v>56</v>
      </c>
      <c r="BD1" s="5" t="s">
        <v>57</v>
      </c>
      <c r="BE1" s="5" t="s">
        <v>58</v>
      </c>
      <c r="BF1" s="5" t="s">
        <v>59</v>
      </c>
      <c r="BG1" s="5" t="s">
        <v>60</v>
      </c>
      <c r="BH1" s="5" t="s">
        <v>61</v>
      </c>
      <c r="BI1" s="5" t="s">
        <v>62</v>
      </c>
      <c r="BJ1" s="5" t="s">
        <v>63</v>
      </c>
      <c r="BK1" s="2"/>
    </row>
    <row r="2" ht="12.75" customHeight="1">
      <c r="A2" s="8" t="s">
        <v>65</v>
      </c>
      <c r="B2" s="10">
        <v>422.599608099282</v>
      </c>
      <c r="C2" s="10">
        <v>343.410780380082</v>
      </c>
      <c r="D2" s="10">
        <v>366.302758856645</v>
      </c>
      <c r="E2" s="10">
        <v>384.404839662841</v>
      </c>
      <c r="F2" s="10">
        <v>390.532176293117</v>
      </c>
      <c r="G2" s="10">
        <v>394.10904793008</v>
      </c>
      <c r="H2" s="10">
        <v>405.710553326491</v>
      </c>
      <c r="I2" s="10">
        <v>422.972846878791</v>
      </c>
      <c r="J2" s="10">
        <v>426.705234673883</v>
      </c>
      <c r="K2" s="10">
        <v>386.799788498025</v>
      </c>
      <c r="L2" s="10">
        <v>386.893098192902</v>
      </c>
      <c r="M2" s="10">
        <v>387.670678983546</v>
      </c>
      <c r="N2" s="10">
        <v>387.235233740786</v>
      </c>
      <c r="O2" s="10">
        <v>387.639575751921</v>
      </c>
      <c r="P2" s="10">
        <v>388.106124226307</v>
      </c>
      <c r="Q2" s="10">
        <v>390.190040745233</v>
      </c>
      <c r="R2" s="10">
        <v>389.785698734098</v>
      </c>
      <c r="S2" s="10">
        <v>390.096731050356</v>
      </c>
      <c r="T2" s="10">
        <v>389.163634101583</v>
      </c>
      <c r="U2" s="10">
        <v>386.955304656154</v>
      </c>
      <c r="V2" s="10">
        <v>386.675375571522</v>
      </c>
      <c r="W2" s="10">
        <v>394.233460856583</v>
      </c>
      <c r="X2" s="10">
        <v>386.675375571522</v>
      </c>
      <c r="Y2" s="10">
        <v>386.861994961276</v>
      </c>
      <c r="Z2" s="10">
        <v>386.519859413393</v>
      </c>
      <c r="AA2" s="10">
        <v>386.519859413393</v>
      </c>
      <c r="AB2" s="10">
        <v>389.163634101583</v>
      </c>
      <c r="AC2" s="10">
        <v>401.480513825387</v>
      </c>
      <c r="AD2" s="10">
        <v>400.267487791982</v>
      </c>
      <c r="AE2" s="10">
        <v>406.923579359895</v>
      </c>
      <c r="AF2" s="10">
        <v>428.540325339803</v>
      </c>
      <c r="AG2" s="10">
        <v>450.343690709465</v>
      </c>
      <c r="AH2" s="10">
        <v>456.999782277379</v>
      </c>
      <c r="AI2" s="10">
        <v>462.971602749526</v>
      </c>
      <c r="AJ2" s="10">
        <v>495.878821809586</v>
      </c>
      <c r="AK2" s="10">
        <v>519.57948430842</v>
      </c>
      <c r="AL2" s="10">
        <v>531.865260800597</v>
      </c>
      <c r="AM2" s="10">
        <v>550.122857764922</v>
      </c>
      <c r="AN2" s="10">
        <v>591.05471058443</v>
      </c>
      <c r="AO2" s="10">
        <v>649.031134334857</v>
      </c>
      <c r="AP2" s="10">
        <v>676.028739386022</v>
      </c>
      <c r="AQ2" s="10">
        <v>709.806848931604</v>
      </c>
      <c r="AR2" s="10">
        <v>755.995147895866</v>
      </c>
      <c r="AS2" s="10">
        <v>788.622437871295</v>
      </c>
      <c r="AT2" s="10">
        <v>811.110074336724</v>
      </c>
      <c r="AU2" s="10">
        <v>836.708033964729</v>
      </c>
      <c r="AV2" s="10">
        <v>851.544275450219</v>
      </c>
      <c r="AW2" s="10">
        <v>882.958539392243</v>
      </c>
      <c r="AX2" s="10">
        <v>895.741967590433</v>
      </c>
      <c r="AY2" s="10">
        <v>918.042984666107</v>
      </c>
      <c r="AZ2" s="10">
        <v>934.527697427763</v>
      </c>
      <c r="BA2" s="10">
        <v>957.76181145221</v>
      </c>
      <c r="BB2" s="10">
        <v>981.617990109172</v>
      </c>
      <c r="BC2" s="10">
        <v>996.423128363037</v>
      </c>
      <c r="BD2" s="10">
        <v>1015.11617057012</v>
      </c>
      <c r="BE2" s="10">
        <v>1035.20885820037</v>
      </c>
      <c r="BF2" s="10">
        <v>1040.71413019813</v>
      </c>
      <c r="BG2" s="10">
        <v>1094.74044353208</v>
      </c>
      <c r="BH2" s="10">
        <v>1149.76206027806</v>
      </c>
      <c r="BI2" s="10">
        <v>1208.17392927125</v>
      </c>
      <c r="BJ2" s="10">
        <v>1238.25075425337</v>
      </c>
      <c r="BK2" s="12"/>
    </row>
    <row r="3" ht="12.75" customHeight="1">
      <c r="A3" s="13" t="s">
        <v>68</v>
      </c>
      <c r="B3" s="10">
        <v>3760.20225</v>
      </c>
      <c r="C3" s="10">
        <v>3181.46415</v>
      </c>
      <c r="D3" s="10">
        <v>3222.77605</v>
      </c>
      <c r="E3" s="10">
        <v>3391.92755</v>
      </c>
      <c r="F3" s="10">
        <v>3235.6812</v>
      </c>
      <c r="G3" s="10">
        <v>3428.7726</v>
      </c>
      <c r="H3" s="10">
        <v>3823.1964</v>
      </c>
      <c r="I3" s="10">
        <v>3760.1235</v>
      </c>
      <c r="J3" s="10">
        <v>4134.9066</v>
      </c>
      <c r="K3" s="10">
        <v>3960.866</v>
      </c>
      <c r="L3" s="10">
        <v>4026.5043</v>
      </c>
      <c r="M3" s="10">
        <v>4327.5008</v>
      </c>
      <c r="N3" s="10">
        <v>4168.8825</v>
      </c>
      <c r="O3" s="10">
        <v>4312.198</v>
      </c>
      <c r="P3" s="10">
        <v>4841.464</v>
      </c>
      <c r="Q3" s="10">
        <v>5221.85625</v>
      </c>
      <c r="R3" s="10">
        <v>5309.8084</v>
      </c>
      <c r="S3" s="10">
        <v>4964.1236</v>
      </c>
      <c r="T3" s="10">
        <v>5200.6128</v>
      </c>
      <c r="U3" s="10">
        <v>5419.2996</v>
      </c>
      <c r="V3" s="10">
        <v>5314.68</v>
      </c>
      <c r="W3" s="10">
        <v>5540.2425</v>
      </c>
      <c r="X3" s="10">
        <v>5883.444</v>
      </c>
      <c r="Y3" s="10">
        <v>6380.694</v>
      </c>
      <c r="Z3" s="10">
        <v>7232.514</v>
      </c>
      <c r="AA3" s="10">
        <v>7623.9645</v>
      </c>
      <c r="AB3" s="10">
        <v>7497.816</v>
      </c>
      <c r="AC3" s="10">
        <v>8157.856</v>
      </c>
      <c r="AD3" s="10">
        <v>8516.06075</v>
      </c>
      <c r="AE3" s="10">
        <v>8510.4915</v>
      </c>
      <c r="AF3" s="10">
        <v>10237.054</v>
      </c>
      <c r="AG3" s="10">
        <v>12071.86625</v>
      </c>
      <c r="AH3" s="10">
        <v>13715.9155</v>
      </c>
      <c r="AI3" s="10">
        <v>13846.77125</v>
      </c>
      <c r="AJ3" s="10">
        <v>14101.5835</v>
      </c>
      <c r="AK3" s="10">
        <v>14529.17375</v>
      </c>
      <c r="AL3" s="10">
        <v>15672.15</v>
      </c>
      <c r="AM3" s="10">
        <v>16528.5015</v>
      </c>
      <c r="AN3" s="10">
        <v>18922.23725</v>
      </c>
      <c r="AO3" s="10">
        <v>22692.8625</v>
      </c>
      <c r="AP3" s="10">
        <v>24245.3925</v>
      </c>
      <c r="AQ3" s="10">
        <v>28389.324</v>
      </c>
      <c r="AR3" s="10">
        <v>31767.942</v>
      </c>
      <c r="AS3" s="10">
        <v>35636.4525</v>
      </c>
      <c r="AT3" s="10">
        <v>37526.242</v>
      </c>
      <c r="AU3" s="10">
        <v>40499.4555</v>
      </c>
      <c r="AV3" s="10">
        <v>44352.36</v>
      </c>
      <c r="AW3" s="10">
        <v>43462.028</v>
      </c>
      <c r="AX3" s="10">
        <v>47878.3375</v>
      </c>
      <c r="AY3" s="10">
        <v>47181.326</v>
      </c>
      <c r="AZ3" s="10">
        <v>53361.696</v>
      </c>
      <c r="BA3" s="10">
        <v>51039.3975</v>
      </c>
      <c r="BB3" s="10">
        <v>50440.77</v>
      </c>
      <c r="BC3" s="10">
        <v>38186.912</v>
      </c>
      <c r="BD3" s="10">
        <v>43292.9805</v>
      </c>
      <c r="BE3" s="10">
        <v>40089.3735</v>
      </c>
      <c r="BF3" s="10">
        <v>43221.955</v>
      </c>
      <c r="BG3" s="10">
        <v>46284.055</v>
      </c>
      <c r="BH3" s="10">
        <v>44969.139</v>
      </c>
      <c r="BI3" s="10">
        <v>46845.864</v>
      </c>
      <c r="BJ3" s="10">
        <v>47255.657</v>
      </c>
      <c r="BK3" s="12"/>
    </row>
    <row r="4" ht="12.75" customHeight="1">
      <c r="A4" s="12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2"/>
    </row>
    <row r="5" ht="12.75" customHeight="1">
      <c r="A5" s="18" t="s">
        <v>69</v>
      </c>
      <c r="B5" s="21" t="str">
        <f t="shared" ref="B5:BJ5" si="1">B3/B2</f>
        <v>8.90</v>
      </c>
      <c r="C5" s="21" t="str">
        <f t="shared" si="1"/>
        <v>9.26</v>
      </c>
      <c r="D5" s="21" t="str">
        <f t="shared" si="1"/>
        <v>8.80</v>
      </c>
      <c r="E5" s="21" t="str">
        <f t="shared" si="1"/>
        <v>8.82</v>
      </c>
      <c r="F5" s="21" t="str">
        <f t="shared" si="1"/>
        <v>8.29</v>
      </c>
      <c r="G5" s="21" t="str">
        <f t="shared" si="1"/>
        <v>8.70</v>
      </c>
      <c r="H5" s="21" t="str">
        <f t="shared" si="1"/>
        <v>9.42</v>
      </c>
      <c r="I5" s="21" t="str">
        <f t="shared" si="1"/>
        <v>8.89</v>
      </c>
      <c r="J5" s="21" t="str">
        <f t="shared" si="1"/>
        <v>9.69</v>
      </c>
      <c r="K5" s="21" t="str">
        <f t="shared" si="1"/>
        <v>10.24</v>
      </c>
      <c r="L5" s="21" t="str">
        <f t="shared" si="1"/>
        <v>10.41</v>
      </c>
      <c r="M5" s="21" t="str">
        <f t="shared" si="1"/>
        <v>11.16</v>
      </c>
      <c r="N5" s="21" t="str">
        <f t="shared" si="1"/>
        <v>10.77</v>
      </c>
      <c r="O5" s="21" t="str">
        <f t="shared" si="1"/>
        <v>11.12</v>
      </c>
      <c r="P5" s="21" t="str">
        <f t="shared" si="1"/>
        <v>12.47</v>
      </c>
      <c r="Q5" s="21" t="str">
        <f t="shared" si="1"/>
        <v>13.38</v>
      </c>
      <c r="R5" s="21" t="str">
        <f t="shared" si="1"/>
        <v>13.62</v>
      </c>
      <c r="S5" s="21" t="str">
        <f t="shared" si="1"/>
        <v>12.73</v>
      </c>
      <c r="T5" s="21" t="str">
        <f t="shared" si="1"/>
        <v>13.36</v>
      </c>
      <c r="U5" s="21" t="str">
        <f t="shared" si="1"/>
        <v>14.00</v>
      </c>
      <c r="V5" s="21" t="str">
        <f t="shared" si="1"/>
        <v>13.74</v>
      </c>
      <c r="W5" s="21" t="str">
        <f t="shared" si="1"/>
        <v>14.05</v>
      </c>
      <c r="X5" s="21" t="str">
        <f t="shared" si="1"/>
        <v>15.22</v>
      </c>
      <c r="Y5" s="21" t="str">
        <f t="shared" si="1"/>
        <v>16.49</v>
      </c>
      <c r="Z5" s="21" t="str">
        <f t="shared" si="1"/>
        <v>18.71</v>
      </c>
      <c r="AA5" s="21" t="str">
        <f t="shared" si="1"/>
        <v>19.72</v>
      </c>
      <c r="AB5" s="21" t="str">
        <f t="shared" si="1"/>
        <v>19.27</v>
      </c>
      <c r="AC5" s="21" t="str">
        <f t="shared" si="1"/>
        <v>20.32</v>
      </c>
      <c r="AD5" s="21" t="str">
        <f t="shared" si="1"/>
        <v>21.28</v>
      </c>
      <c r="AE5" s="21" t="str">
        <f t="shared" si="1"/>
        <v>20.91</v>
      </c>
      <c r="AF5" s="21" t="str">
        <f t="shared" si="1"/>
        <v>23.89</v>
      </c>
      <c r="AG5" s="21" t="str">
        <f t="shared" si="1"/>
        <v>26.81</v>
      </c>
      <c r="AH5" s="21" t="str">
        <f t="shared" si="1"/>
        <v>30.01</v>
      </c>
      <c r="AI5" s="21" t="str">
        <f t="shared" si="1"/>
        <v>29.91</v>
      </c>
      <c r="AJ5" s="21" t="str">
        <f t="shared" si="1"/>
        <v>28.44</v>
      </c>
      <c r="AK5" s="21" t="str">
        <f t="shared" si="1"/>
        <v>27.96</v>
      </c>
      <c r="AL5" s="21" t="str">
        <f t="shared" si="1"/>
        <v>29.47</v>
      </c>
      <c r="AM5" s="21" t="str">
        <f t="shared" si="1"/>
        <v>30.05</v>
      </c>
      <c r="AN5" s="21" t="str">
        <f t="shared" si="1"/>
        <v>32.01</v>
      </c>
      <c r="AO5" s="21" t="str">
        <f t="shared" si="1"/>
        <v>34.96</v>
      </c>
      <c r="AP5" s="21" t="str">
        <f t="shared" si="1"/>
        <v>35.86</v>
      </c>
      <c r="AQ5" s="21" t="str">
        <f t="shared" si="1"/>
        <v>40.00</v>
      </c>
      <c r="AR5" s="21" t="str">
        <f t="shared" si="1"/>
        <v>42.02</v>
      </c>
      <c r="AS5" s="21" t="str">
        <f t="shared" si="1"/>
        <v>45.19</v>
      </c>
      <c r="AT5" s="21" t="str">
        <f t="shared" si="1"/>
        <v>46.27</v>
      </c>
      <c r="AU5" s="21" t="str">
        <f t="shared" si="1"/>
        <v>48.40</v>
      </c>
      <c r="AV5" s="21" t="str">
        <f t="shared" si="1"/>
        <v>52.08</v>
      </c>
      <c r="AW5" s="21" t="str">
        <f t="shared" si="1"/>
        <v>49.22</v>
      </c>
      <c r="AX5" s="21" t="str">
        <f t="shared" si="1"/>
        <v>53.45</v>
      </c>
      <c r="AY5" s="21" t="str">
        <f t="shared" si="1"/>
        <v>51.39</v>
      </c>
      <c r="AZ5" s="21" t="str">
        <f t="shared" si="1"/>
        <v>57.10</v>
      </c>
      <c r="BA5" s="21" t="str">
        <f t="shared" si="1"/>
        <v>53.29</v>
      </c>
      <c r="BB5" s="21" t="str">
        <f t="shared" si="1"/>
        <v>51.39</v>
      </c>
      <c r="BC5" s="21" t="str">
        <f t="shared" si="1"/>
        <v>38.32</v>
      </c>
      <c r="BD5" s="21" t="str">
        <f t="shared" si="1"/>
        <v>42.65</v>
      </c>
      <c r="BE5" s="21" t="str">
        <f t="shared" si="1"/>
        <v>38.73</v>
      </c>
      <c r="BF5" s="21" t="str">
        <f t="shared" si="1"/>
        <v>41.53</v>
      </c>
      <c r="BG5" s="21" t="str">
        <f t="shared" si="1"/>
        <v>42.28</v>
      </c>
      <c r="BH5" s="21" t="str">
        <f t="shared" si="1"/>
        <v>39.11</v>
      </c>
      <c r="BI5" s="21" t="str">
        <f t="shared" si="1"/>
        <v>38.77</v>
      </c>
      <c r="BJ5" s="21" t="str">
        <f t="shared" si="1"/>
        <v>38.16</v>
      </c>
      <c r="BK5" s="12"/>
    </row>
    <row r="6" ht="12.75" customHeigh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17"/>
    </row>
    <row r="7" ht="12.75" customHeight="1">
      <c r="A7" s="17" t="s">
        <v>81</v>
      </c>
      <c r="B7" s="22"/>
      <c r="C7" s="23" t="str">
        <f t="shared" ref="C7:BJ7" si="2">C2-B2</f>
        <v>-79.19</v>
      </c>
      <c r="D7" s="23" t="str">
        <f t="shared" si="2"/>
        <v>22.89</v>
      </c>
      <c r="E7" s="23" t="str">
        <f t="shared" si="2"/>
        <v>18.10</v>
      </c>
      <c r="F7" s="23" t="str">
        <f t="shared" si="2"/>
        <v>6.13</v>
      </c>
      <c r="G7" s="23" t="str">
        <f t="shared" si="2"/>
        <v>3.58</v>
      </c>
      <c r="H7" s="23" t="str">
        <f t="shared" si="2"/>
        <v>11.60</v>
      </c>
      <c r="I7" s="23" t="str">
        <f t="shared" si="2"/>
        <v>17.26</v>
      </c>
      <c r="J7" s="23" t="str">
        <f t="shared" si="2"/>
        <v>3.73</v>
      </c>
      <c r="K7" s="23" t="str">
        <f t="shared" si="2"/>
        <v>-39.91</v>
      </c>
      <c r="L7" s="23" t="str">
        <f t="shared" si="2"/>
        <v>0.09</v>
      </c>
      <c r="M7" s="23" t="str">
        <f t="shared" si="2"/>
        <v>0.78</v>
      </c>
      <c r="N7" s="23" t="str">
        <f t="shared" si="2"/>
        <v>-0.44</v>
      </c>
      <c r="O7" s="23" t="str">
        <f t="shared" si="2"/>
        <v>0.40</v>
      </c>
      <c r="P7" s="23" t="str">
        <f t="shared" si="2"/>
        <v>0.47</v>
      </c>
      <c r="Q7" s="23" t="str">
        <f t="shared" si="2"/>
        <v>2.08</v>
      </c>
      <c r="R7" s="23" t="str">
        <f t="shared" si="2"/>
        <v>-0.40</v>
      </c>
      <c r="S7" s="23" t="str">
        <f t="shared" si="2"/>
        <v>0.31</v>
      </c>
      <c r="T7" s="23" t="str">
        <f t="shared" si="2"/>
        <v>-0.93</v>
      </c>
      <c r="U7" s="23" t="str">
        <f t="shared" si="2"/>
        <v>-2.21</v>
      </c>
      <c r="V7" s="23" t="str">
        <f t="shared" si="2"/>
        <v>-0.28</v>
      </c>
      <c r="W7" s="23" t="str">
        <f t="shared" si="2"/>
        <v>7.56</v>
      </c>
      <c r="X7" s="23" t="str">
        <f t="shared" si="2"/>
        <v>-7.56</v>
      </c>
      <c r="Y7" s="23" t="str">
        <f t="shared" si="2"/>
        <v>0.19</v>
      </c>
      <c r="Z7" s="23" t="str">
        <f t="shared" si="2"/>
        <v>-0.34</v>
      </c>
      <c r="AA7" s="23" t="str">
        <f t="shared" si="2"/>
        <v>0.00</v>
      </c>
      <c r="AB7" s="23" t="str">
        <f t="shared" si="2"/>
        <v>2.64</v>
      </c>
      <c r="AC7" s="23" t="str">
        <f t="shared" si="2"/>
        <v>12.32</v>
      </c>
      <c r="AD7" s="23" t="str">
        <f t="shared" si="2"/>
        <v>-1.21</v>
      </c>
      <c r="AE7" s="23" t="str">
        <f t="shared" si="2"/>
        <v>6.66</v>
      </c>
      <c r="AF7" s="23" t="str">
        <f t="shared" si="2"/>
        <v>21.62</v>
      </c>
      <c r="AG7" s="23" t="str">
        <f t="shared" si="2"/>
        <v>21.80</v>
      </c>
      <c r="AH7" s="23" t="str">
        <f t="shared" si="2"/>
        <v>6.66</v>
      </c>
      <c r="AI7" s="23" t="str">
        <f t="shared" si="2"/>
        <v>5.97</v>
      </c>
      <c r="AJ7" s="23" t="str">
        <f t="shared" si="2"/>
        <v>32.91</v>
      </c>
      <c r="AK7" s="23" t="str">
        <f t="shared" si="2"/>
        <v>23.70</v>
      </c>
      <c r="AL7" s="23" t="str">
        <f t="shared" si="2"/>
        <v>12.29</v>
      </c>
      <c r="AM7" s="23" t="str">
        <f t="shared" si="2"/>
        <v>18.26</v>
      </c>
      <c r="AN7" s="23" t="str">
        <f t="shared" si="2"/>
        <v>40.93</v>
      </c>
      <c r="AO7" s="23" t="str">
        <f t="shared" si="2"/>
        <v>57.98</v>
      </c>
      <c r="AP7" s="23" t="str">
        <f t="shared" si="2"/>
        <v>27.00</v>
      </c>
      <c r="AQ7" s="23" t="str">
        <f t="shared" si="2"/>
        <v>33.78</v>
      </c>
      <c r="AR7" s="23" t="str">
        <f t="shared" si="2"/>
        <v>46.19</v>
      </c>
      <c r="AS7" s="23" t="str">
        <f t="shared" si="2"/>
        <v>32.63</v>
      </c>
      <c r="AT7" s="23" t="str">
        <f t="shared" si="2"/>
        <v>22.49</v>
      </c>
      <c r="AU7" s="23" t="str">
        <f t="shared" si="2"/>
        <v>25.60</v>
      </c>
      <c r="AV7" s="23" t="str">
        <f t="shared" si="2"/>
        <v>14.84</v>
      </c>
      <c r="AW7" s="23" t="str">
        <f t="shared" si="2"/>
        <v>31.41</v>
      </c>
      <c r="AX7" s="23" t="str">
        <f t="shared" si="2"/>
        <v>12.78</v>
      </c>
      <c r="AY7" s="23" t="str">
        <f t="shared" si="2"/>
        <v>22.30</v>
      </c>
      <c r="AZ7" s="23" t="str">
        <f t="shared" si="2"/>
        <v>16.48</v>
      </c>
      <c r="BA7" s="23" t="str">
        <f t="shared" si="2"/>
        <v>23.23</v>
      </c>
      <c r="BB7" s="23" t="str">
        <f t="shared" si="2"/>
        <v>23.86</v>
      </c>
      <c r="BC7" s="23" t="str">
        <f t="shared" si="2"/>
        <v>14.81</v>
      </c>
      <c r="BD7" s="23" t="str">
        <f t="shared" si="2"/>
        <v>18.69</v>
      </c>
      <c r="BE7" s="23" t="str">
        <f t="shared" si="2"/>
        <v>20.09</v>
      </c>
      <c r="BF7" s="23" t="str">
        <f t="shared" si="2"/>
        <v>5.51</v>
      </c>
      <c r="BG7" s="23" t="str">
        <f t="shared" si="2"/>
        <v>54.03</v>
      </c>
      <c r="BH7" s="23" t="str">
        <f t="shared" si="2"/>
        <v>55.02</v>
      </c>
      <c r="BI7" s="23" t="str">
        <f t="shared" si="2"/>
        <v>58.41</v>
      </c>
      <c r="BJ7" s="23" t="str">
        <f t="shared" si="2"/>
        <v>30.08</v>
      </c>
      <c r="BK7" s="17"/>
    </row>
    <row r="8" ht="12.75" customHeight="1">
      <c r="A8" s="24" t="s">
        <v>82</v>
      </c>
      <c r="B8" s="22"/>
      <c r="C8" s="22" t="str">
        <f t="shared" ref="C8:BJ8" si="3">C7*(C5+B5)/2</f>
        <v>-719.12</v>
      </c>
      <c r="D8" s="22" t="str">
        <f t="shared" si="3"/>
        <v>206.74</v>
      </c>
      <c r="E8" s="22" t="str">
        <f t="shared" si="3"/>
        <v>159.50</v>
      </c>
      <c r="F8" s="22" t="str">
        <f t="shared" si="3"/>
        <v>52.42</v>
      </c>
      <c r="G8" s="22" t="str">
        <f t="shared" si="3"/>
        <v>30.38</v>
      </c>
      <c r="H8" s="22" t="str">
        <f t="shared" si="3"/>
        <v>105.13</v>
      </c>
      <c r="I8" s="22" t="str">
        <f t="shared" si="3"/>
        <v>158.06</v>
      </c>
      <c r="J8" s="22" t="str">
        <f t="shared" si="3"/>
        <v>34.67</v>
      </c>
      <c r="K8" s="22" t="str">
        <f t="shared" si="3"/>
        <v>-397.67</v>
      </c>
      <c r="L8" s="22" t="str">
        <f t="shared" si="3"/>
        <v>0.96</v>
      </c>
      <c r="M8" s="22" t="str">
        <f t="shared" si="3"/>
        <v>8.39</v>
      </c>
      <c r="N8" s="22" t="str">
        <f t="shared" si="3"/>
        <v>-4.77</v>
      </c>
      <c r="O8" s="22" t="str">
        <f t="shared" si="3"/>
        <v>4.43</v>
      </c>
      <c r="P8" s="22" t="str">
        <f t="shared" si="3"/>
        <v>5.50</v>
      </c>
      <c r="Q8" s="22" t="str">
        <f t="shared" si="3"/>
        <v>26.94</v>
      </c>
      <c r="R8" s="22" t="str">
        <f t="shared" si="3"/>
        <v>-5.46</v>
      </c>
      <c r="S8" s="22" t="str">
        <f t="shared" si="3"/>
        <v>4.10</v>
      </c>
      <c r="T8" s="22" t="str">
        <f t="shared" si="3"/>
        <v>-12.17</v>
      </c>
      <c r="U8" s="22" t="str">
        <f t="shared" si="3"/>
        <v>-30.22</v>
      </c>
      <c r="V8" s="22" t="str">
        <f t="shared" si="3"/>
        <v>-3.88</v>
      </c>
      <c r="W8" s="22" t="str">
        <f t="shared" si="3"/>
        <v>105.05</v>
      </c>
      <c r="X8" s="22" t="str">
        <f t="shared" si="3"/>
        <v>-110.61</v>
      </c>
      <c r="Y8" s="22" t="str">
        <f t="shared" si="3"/>
        <v>2.96</v>
      </c>
      <c r="Z8" s="22" t="str">
        <f t="shared" si="3"/>
        <v>-6.02</v>
      </c>
      <c r="AA8" s="22" t="str">
        <f t="shared" si="3"/>
        <v>0.00</v>
      </c>
      <c r="AB8" s="22" t="str">
        <f t="shared" si="3"/>
        <v>51.54</v>
      </c>
      <c r="AC8" s="22" t="str">
        <f t="shared" si="3"/>
        <v>243.79</v>
      </c>
      <c r="AD8" s="22" t="str">
        <f t="shared" si="3"/>
        <v>-25.23</v>
      </c>
      <c r="AE8" s="22" t="str">
        <f t="shared" si="3"/>
        <v>140.41</v>
      </c>
      <c r="AF8" s="22" t="str">
        <f t="shared" si="3"/>
        <v>484.24</v>
      </c>
      <c r="AG8" s="22" t="str">
        <f t="shared" si="3"/>
        <v>552.65</v>
      </c>
      <c r="AH8" s="22" t="str">
        <f t="shared" si="3"/>
        <v>189.10</v>
      </c>
      <c r="AI8" s="22" t="str">
        <f t="shared" si="3"/>
        <v>178.92</v>
      </c>
      <c r="AJ8" s="22" t="str">
        <f t="shared" si="3"/>
        <v>960.00</v>
      </c>
      <c r="AK8" s="22" t="str">
        <f t="shared" si="3"/>
        <v>668.37</v>
      </c>
      <c r="AL8" s="22" t="str">
        <f t="shared" si="3"/>
        <v>352.78</v>
      </c>
      <c r="AM8" s="22" t="str">
        <f t="shared" si="3"/>
        <v>543.27</v>
      </c>
      <c r="AN8" s="22" t="str">
        <f t="shared" si="3"/>
        <v>1270.10</v>
      </c>
      <c r="AO8" s="22" t="str">
        <f t="shared" si="3"/>
        <v>1941.59</v>
      </c>
      <c r="AP8" s="22" t="str">
        <f t="shared" si="3"/>
        <v>956.10</v>
      </c>
      <c r="AQ8" s="22" t="str">
        <f t="shared" si="3"/>
        <v>1281.21</v>
      </c>
      <c r="AR8" s="22" t="str">
        <f t="shared" si="3"/>
        <v>1894.12</v>
      </c>
      <c r="AS8" s="22" t="str">
        <f t="shared" si="3"/>
        <v>1422.71</v>
      </c>
      <c r="AT8" s="22" t="str">
        <f t="shared" si="3"/>
        <v>1028.29</v>
      </c>
      <c r="AU8" s="22" t="str">
        <f t="shared" si="3"/>
        <v>1211.66</v>
      </c>
      <c r="AV8" s="22" t="str">
        <f t="shared" si="3"/>
        <v>745.43</v>
      </c>
      <c r="AW8" s="22" t="str">
        <f t="shared" si="3"/>
        <v>1591.26</v>
      </c>
      <c r="AX8" s="22" t="str">
        <f t="shared" si="3"/>
        <v>656.26</v>
      </c>
      <c r="AY8" s="22" t="str">
        <f t="shared" si="3"/>
        <v>1169.07</v>
      </c>
      <c r="AZ8" s="22" t="str">
        <f t="shared" si="3"/>
        <v>894.24</v>
      </c>
      <c r="BA8" s="22" t="str">
        <f t="shared" si="3"/>
        <v>1282.41</v>
      </c>
      <c r="BB8" s="22" t="str">
        <f t="shared" si="3"/>
        <v>1248.58</v>
      </c>
      <c r="BC8" s="22" t="str">
        <f t="shared" si="3"/>
        <v>664.08</v>
      </c>
      <c r="BD8" s="22" t="str">
        <f t="shared" si="3"/>
        <v>756.81</v>
      </c>
      <c r="BE8" s="22" t="str">
        <f t="shared" si="3"/>
        <v>817.51</v>
      </c>
      <c r="BF8" s="22" t="str">
        <f t="shared" si="3"/>
        <v>220.92</v>
      </c>
      <c r="BG8" s="22" t="str">
        <f t="shared" si="3"/>
        <v>2263.96</v>
      </c>
      <c r="BH8" s="22" t="str">
        <f t="shared" si="3"/>
        <v>2239.11</v>
      </c>
      <c r="BI8" s="22" t="str">
        <f t="shared" si="3"/>
        <v>2274.73</v>
      </c>
      <c r="BJ8" s="22" t="str">
        <f t="shared" si="3"/>
        <v>1157.02</v>
      </c>
      <c r="BK8" s="17"/>
    </row>
    <row r="9" ht="12.75" customHeight="1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17"/>
    </row>
    <row r="10" ht="12.75" customHeight="1">
      <c r="A10" s="24" t="s">
        <v>83</v>
      </c>
      <c r="B10" s="26">
        <v>0.0</v>
      </c>
      <c r="C10" s="26" t="str">
        <f t="shared" ref="C10:BJ10" si="4">B10-C8</f>
        <v>719</v>
      </c>
      <c r="D10" s="26" t="str">
        <f t="shared" si="4"/>
        <v>512</v>
      </c>
      <c r="E10" s="26" t="str">
        <f t="shared" si="4"/>
        <v>353</v>
      </c>
      <c r="F10" s="26" t="str">
        <f t="shared" si="4"/>
        <v>300</v>
      </c>
      <c r="G10" s="26" t="str">
        <f t="shared" si="4"/>
        <v>270</v>
      </c>
      <c r="H10" s="26" t="str">
        <f t="shared" si="4"/>
        <v>165</v>
      </c>
      <c r="I10" s="26" t="str">
        <f t="shared" si="4"/>
        <v>7</v>
      </c>
      <c r="J10" s="26" t="str">
        <f t="shared" si="4"/>
        <v>-28</v>
      </c>
      <c r="K10" s="26" t="str">
        <f t="shared" si="4"/>
        <v>370</v>
      </c>
      <c r="L10" s="26" t="str">
        <f t="shared" si="4"/>
        <v>369</v>
      </c>
      <c r="M10" s="26" t="str">
        <f t="shared" si="4"/>
        <v>361</v>
      </c>
      <c r="N10" s="26" t="str">
        <f t="shared" si="4"/>
        <v>365</v>
      </c>
      <c r="O10" s="26" t="str">
        <f t="shared" si="4"/>
        <v>361</v>
      </c>
      <c r="P10" s="26" t="str">
        <f t="shared" si="4"/>
        <v>355</v>
      </c>
      <c r="Q10" s="26" t="str">
        <f t="shared" si="4"/>
        <v>328</v>
      </c>
      <c r="R10" s="26" t="str">
        <f t="shared" si="4"/>
        <v>334</v>
      </c>
      <c r="S10" s="26" t="str">
        <f t="shared" si="4"/>
        <v>330</v>
      </c>
      <c r="T10" s="26" t="str">
        <f t="shared" si="4"/>
        <v>342</v>
      </c>
      <c r="U10" s="26" t="str">
        <f t="shared" si="4"/>
        <v>372</v>
      </c>
      <c r="V10" s="26" t="str">
        <f t="shared" si="4"/>
        <v>376</v>
      </c>
      <c r="W10" s="26" t="str">
        <f t="shared" si="4"/>
        <v>271</v>
      </c>
      <c r="X10" s="26" t="str">
        <f t="shared" si="4"/>
        <v>382</v>
      </c>
      <c r="Y10" s="26" t="str">
        <f t="shared" si="4"/>
        <v>379</v>
      </c>
      <c r="Z10" s="26" t="str">
        <f t="shared" si="4"/>
        <v>385</v>
      </c>
      <c r="AA10" s="26" t="str">
        <f t="shared" si="4"/>
        <v>385</v>
      </c>
      <c r="AB10" s="26" t="str">
        <f t="shared" si="4"/>
        <v>333</v>
      </c>
      <c r="AC10" s="26" t="str">
        <f t="shared" si="4"/>
        <v>89</v>
      </c>
      <c r="AD10" s="26" t="str">
        <f t="shared" si="4"/>
        <v>115</v>
      </c>
      <c r="AE10" s="26" t="str">
        <f t="shared" si="4"/>
        <v>-26</v>
      </c>
      <c r="AF10" s="26" t="str">
        <f t="shared" si="4"/>
        <v>-510</v>
      </c>
      <c r="AG10" s="26" t="str">
        <f t="shared" si="4"/>
        <v>-1063</v>
      </c>
      <c r="AH10" s="26" t="str">
        <f t="shared" si="4"/>
        <v>-1252</v>
      </c>
      <c r="AI10" s="26" t="str">
        <f t="shared" si="4"/>
        <v>-1431</v>
      </c>
      <c r="AJ10" s="26" t="str">
        <f t="shared" si="4"/>
        <v>-2391</v>
      </c>
      <c r="AK10" s="26" t="str">
        <f t="shared" si="4"/>
        <v>-3059</v>
      </c>
      <c r="AL10" s="26" t="str">
        <f t="shared" si="4"/>
        <v>-3412</v>
      </c>
      <c r="AM10" s="26" t="str">
        <f t="shared" si="4"/>
        <v>-3955</v>
      </c>
      <c r="AN10" s="26" t="str">
        <f t="shared" si="4"/>
        <v>-5225</v>
      </c>
      <c r="AO10" s="26" t="str">
        <f t="shared" si="4"/>
        <v>-7167</v>
      </c>
      <c r="AP10" s="26" t="str">
        <f t="shared" si="4"/>
        <v>-8123</v>
      </c>
      <c r="AQ10" s="26" t="str">
        <f t="shared" si="4"/>
        <v>-9404</v>
      </c>
      <c r="AR10" s="26" t="str">
        <f t="shared" si="4"/>
        <v>-11298</v>
      </c>
      <c r="AS10" s="26" t="str">
        <f t="shared" si="4"/>
        <v>-12721</v>
      </c>
      <c r="AT10" s="26" t="str">
        <f t="shared" si="4"/>
        <v>-13749</v>
      </c>
      <c r="AU10" s="26" t="str">
        <f t="shared" si="4"/>
        <v>-14961</v>
      </c>
      <c r="AV10" s="26" t="str">
        <f t="shared" si="4"/>
        <v>-15706</v>
      </c>
      <c r="AW10" s="26" t="str">
        <f t="shared" si="4"/>
        <v>-17298</v>
      </c>
      <c r="AX10" s="26" t="str">
        <f t="shared" si="4"/>
        <v>-17954</v>
      </c>
      <c r="AY10" s="26" t="str">
        <f t="shared" si="4"/>
        <v>-19123</v>
      </c>
      <c r="AZ10" s="26" t="str">
        <f t="shared" si="4"/>
        <v>-20017</v>
      </c>
      <c r="BA10" s="26" t="str">
        <f t="shared" si="4"/>
        <v>-21300</v>
      </c>
      <c r="BB10" s="26" t="str">
        <f t="shared" si="4"/>
        <v>-22548</v>
      </c>
      <c r="BC10" s="26" t="str">
        <f t="shared" si="4"/>
        <v>-23212</v>
      </c>
      <c r="BD10" s="26" t="str">
        <f t="shared" si="4"/>
        <v>-23969</v>
      </c>
      <c r="BE10" s="26" t="str">
        <f t="shared" si="4"/>
        <v>-24787</v>
      </c>
      <c r="BF10" s="26" t="str">
        <f t="shared" si="4"/>
        <v>-25008</v>
      </c>
      <c r="BG10" s="26" t="str">
        <f t="shared" si="4"/>
        <v>-27271</v>
      </c>
      <c r="BH10" s="26" t="str">
        <f t="shared" si="4"/>
        <v>-29511</v>
      </c>
      <c r="BI10" s="26" t="str">
        <f t="shared" si="4"/>
        <v>-31785</v>
      </c>
      <c r="BJ10" s="26" t="str">
        <f t="shared" si="4"/>
        <v>-32942</v>
      </c>
      <c r="BK10" s="17"/>
    </row>
    <row r="11" ht="12.75" customHeight="1">
      <c r="A11" s="24" t="s">
        <v>84</v>
      </c>
      <c r="B11" s="26" t="str">
        <f t="shared" ref="B11:BJ11" si="5">B3+B10</f>
        <v>3760</v>
      </c>
      <c r="C11" s="26" t="str">
        <f t="shared" si="5"/>
        <v>3901</v>
      </c>
      <c r="D11" s="26" t="str">
        <f t="shared" si="5"/>
        <v>3735</v>
      </c>
      <c r="E11" s="26" t="str">
        <f t="shared" si="5"/>
        <v>3745</v>
      </c>
      <c r="F11" s="26" t="str">
        <f t="shared" si="5"/>
        <v>3536</v>
      </c>
      <c r="G11" s="26" t="str">
        <f t="shared" si="5"/>
        <v>3699</v>
      </c>
      <c r="H11" s="26" t="str">
        <f t="shared" si="5"/>
        <v>3988</v>
      </c>
      <c r="I11" s="26" t="str">
        <f t="shared" si="5"/>
        <v>3767</v>
      </c>
      <c r="J11" s="26" t="str">
        <f t="shared" si="5"/>
        <v>4107</v>
      </c>
      <c r="K11" s="26" t="str">
        <f t="shared" si="5"/>
        <v>4331</v>
      </c>
      <c r="L11" s="26" t="str">
        <f t="shared" si="5"/>
        <v>4395</v>
      </c>
      <c r="M11" s="26" t="str">
        <f t="shared" si="5"/>
        <v>4688</v>
      </c>
      <c r="N11" s="26" t="str">
        <f t="shared" si="5"/>
        <v>4534</v>
      </c>
      <c r="O11" s="26" t="str">
        <f t="shared" si="5"/>
        <v>4673</v>
      </c>
      <c r="P11" s="26" t="str">
        <f t="shared" si="5"/>
        <v>5197</v>
      </c>
      <c r="Q11" s="26" t="str">
        <f t="shared" si="5"/>
        <v>5550</v>
      </c>
      <c r="R11" s="26" t="str">
        <f t="shared" si="5"/>
        <v>5644</v>
      </c>
      <c r="S11" s="26" t="str">
        <f t="shared" si="5"/>
        <v>5294</v>
      </c>
      <c r="T11" s="26" t="str">
        <f t="shared" si="5"/>
        <v>5543</v>
      </c>
      <c r="U11" s="26" t="str">
        <f t="shared" si="5"/>
        <v>5791</v>
      </c>
      <c r="V11" s="26" t="str">
        <f t="shared" si="5"/>
        <v>5691</v>
      </c>
      <c r="W11" s="26" t="str">
        <f t="shared" si="5"/>
        <v>5811</v>
      </c>
      <c r="X11" s="26" t="str">
        <f t="shared" si="5"/>
        <v>6265</v>
      </c>
      <c r="Y11" s="26" t="str">
        <f t="shared" si="5"/>
        <v>6759</v>
      </c>
      <c r="Z11" s="26" t="str">
        <f t="shared" si="5"/>
        <v>7617</v>
      </c>
      <c r="AA11" s="26" t="str">
        <f t="shared" si="5"/>
        <v>8009</v>
      </c>
      <c r="AB11" s="26" t="str">
        <f t="shared" si="5"/>
        <v>7831</v>
      </c>
      <c r="AC11" s="26" t="str">
        <f t="shared" si="5"/>
        <v>8247</v>
      </c>
      <c r="AD11" s="26" t="str">
        <f t="shared" si="5"/>
        <v>8631</v>
      </c>
      <c r="AE11" s="26" t="str">
        <f t="shared" si="5"/>
        <v>8485</v>
      </c>
      <c r="AF11" s="26" t="str">
        <f t="shared" si="5"/>
        <v>9727</v>
      </c>
      <c r="AG11" s="26" t="str">
        <f t="shared" si="5"/>
        <v>11009</v>
      </c>
      <c r="AH11" s="26" t="str">
        <f t="shared" si="5"/>
        <v>12464</v>
      </c>
      <c r="AI11" s="26" t="str">
        <f t="shared" si="5"/>
        <v>12416</v>
      </c>
      <c r="AJ11" s="26" t="str">
        <f t="shared" si="5"/>
        <v>11711</v>
      </c>
      <c r="AK11" s="26" t="str">
        <f t="shared" si="5"/>
        <v>11470</v>
      </c>
      <c r="AL11" s="26" t="str">
        <f t="shared" si="5"/>
        <v>12260</v>
      </c>
      <c r="AM11" s="26" t="str">
        <f t="shared" si="5"/>
        <v>12573</v>
      </c>
      <c r="AN11" s="26" t="str">
        <f t="shared" si="5"/>
        <v>13697</v>
      </c>
      <c r="AO11" s="26" t="str">
        <f t="shared" si="5"/>
        <v>15526</v>
      </c>
      <c r="AP11" s="26" t="str">
        <f t="shared" si="5"/>
        <v>16122</v>
      </c>
      <c r="AQ11" s="26" t="str">
        <f t="shared" si="5"/>
        <v>18985</v>
      </c>
      <c r="AR11" s="26" t="str">
        <f t="shared" si="5"/>
        <v>20470</v>
      </c>
      <c r="AS11" s="26" t="str">
        <f t="shared" si="5"/>
        <v>22915</v>
      </c>
      <c r="AT11" s="26" t="str">
        <f t="shared" si="5"/>
        <v>23777</v>
      </c>
      <c r="AU11" s="26" t="str">
        <f t="shared" si="5"/>
        <v>25539</v>
      </c>
      <c r="AV11" s="26" t="str">
        <f t="shared" si="5"/>
        <v>28646</v>
      </c>
      <c r="AW11" s="26" t="str">
        <f t="shared" si="5"/>
        <v>26164</v>
      </c>
      <c r="AX11" s="26" t="str">
        <f t="shared" si="5"/>
        <v>29924</v>
      </c>
      <c r="AY11" s="26" t="str">
        <f t="shared" si="5"/>
        <v>28058</v>
      </c>
      <c r="AZ11" s="26" t="str">
        <f t="shared" si="5"/>
        <v>33345</v>
      </c>
      <c r="BA11" s="26" t="str">
        <f t="shared" si="5"/>
        <v>29740</v>
      </c>
      <c r="BB11" s="26" t="str">
        <f t="shared" si="5"/>
        <v>27893</v>
      </c>
      <c r="BC11" s="26" t="str">
        <f t="shared" si="5"/>
        <v>14975</v>
      </c>
      <c r="BD11" s="26" t="str">
        <f t="shared" si="5"/>
        <v>19324</v>
      </c>
      <c r="BE11" s="26" t="str">
        <f t="shared" si="5"/>
        <v>15303</v>
      </c>
      <c r="BF11" s="26" t="str">
        <f t="shared" si="5"/>
        <v>18214</v>
      </c>
      <c r="BG11" s="26" t="str">
        <f t="shared" si="5"/>
        <v>19013</v>
      </c>
      <c r="BH11" s="26" t="str">
        <f t="shared" si="5"/>
        <v>15459</v>
      </c>
      <c r="BI11" s="26" t="str">
        <f t="shared" si="5"/>
        <v>15061</v>
      </c>
      <c r="BJ11" s="26" t="str">
        <f t="shared" si="5"/>
        <v>14313</v>
      </c>
      <c r="BK11" s="17"/>
    </row>
    <row r="12" ht="12.75" customHeight="1">
      <c r="A12" s="27" t="s">
        <v>85</v>
      </c>
      <c r="B12" s="26">
        <v>0.0</v>
      </c>
      <c r="C12" s="26" t="str">
        <f t="shared" ref="C12:BJ12" si="6">C11-$B$11</f>
        <v>140</v>
      </c>
      <c r="D12" s="26" t="str">
        <f t="shared" si="6"/>
        <v>-25</v>
      </c>
      <c r="E12" s="26" t="str">
        <f t="shared" si="6"/>
        <v>-15</v>
      </c>
      <c r="F12" s="26" t="str">
        <f t="shared" si="6"/>
        <v>-224</v>
      </c>
      <c r="G12" s="26" t="str">
        <f t="shared" si="6"/>
        <v>-61</v>
      </c>
      <c r="H12" s="26" t="str">
        <f t="shared" si="6"/>
        <v>228</v>
      </c>
      <c r="I12" s="26" t="str">
        <f t="shared" si="6"/>
        <v>7</v>
      </c>
      <c r="J12" s="26" t="str">
        <f t="shared" si="6"/>
        <v>347</v>
      </c>
      <c r="K12" s="26" t="str">
        <f t="shared" si="6"/>
        <v>571</v>
      </c>
      <c r="L12" s="26" t="str">
        <f t="shared" si="6"/>
        <v>635</v>
      </c>
      <c r="M12" s="26" t="str">
        <f t="shared" si="6"/>
        <v>928</v>
      </c>
      <c r="N12" s="26" t="str">
        <f t="shared" si="6"/>
        <v>774</v>
      </c>
      <c r="O12" s="26" t="str">
        <f t="shared" si="6"/>
        <v>913</v>
      </c>
      <c r="P12" s="26" t="str">
        <f t="shared" si="6"/>
        <v>1437</v>
      </c>
      <c r="Q12" s="26" t="str">
        <f t="shared" si="6"/>
        <v>1790</v>
      </c>
      <c r="R12" s="26" t="str">
        <f t="shared" si="6"/>
        <v>1883</v>
      </c>
      <c r="S12" s="26" t="str">
        <f t="shared" si="6"/>
        <v>1534</v>
      </c>
      <c r="T12" s="26" t="str">
        <f t="shared" si="6"/>
        <v>1782</v>
      </c>
      <c r="U12" s="26" t="str">
        <f t="shared" si="6"/>
        <v>2031</v>
      </c>
      <c r="V12" s="26" t="str">
        <f t="shared" si="6"/>
        <v>1931</v>
      </c>
      <c r="W12" s="26" t="str">
        <f t="shared" si="6"/>
        <v>2051</v>
      </c>
      <c r="X12" s="26" t="str">
        <f t="shared" si="6"/>
        <v>2505</v>
      </c>
      <c r="Y12" s="26" t="str">
        <f t="shared" si="6"/>
        <v>2999</v>
      </c>
      <c r="Z12" s="26" t="str">
        <f t="shared" si="6"/>
        <v>3857</v>
      </c>
      <c r="AA12" s="26" t="str">
        <f t="shared" si="6"/>
        <v>4248</v>
      </c>
      <c r="AB12" s="26" t="str">
        <f t="shared" si="6"/>
        <v>4071</v>
      </c>
      <c r="AC12" s="26" t="str">
        <f t="shared" si="6"/>
        <v>4487</v>
      </c>
      <c r="AD12" s="26" t="str">
        <f t="shared" si="6"/>
        <v>4870</v>
      </c>
      <c r="AE12" s="26" t="str">
        <f t="shared" si="6"/>
        <v>4724</v>
      </c>
      <c r="AF12" s="26" t="str">
        <f t="shared" si="6"/>
        <v>5967</v>
      </c>
      <c r="AG12" s="26" t="str">
        <f t="shared" si="6"/>
        <v>7249</v>
      </c>
      <c r="AH12" s="26" t="str">
        <f t="shared" si="6"/>
        <v>8704</v>
      </c>
      <c r="AI12" s="26" t="str">
        <f t="shared" si="6"/>
        <v>8656</v>
      </c>
      <c r="AJ12" s="26" t="str">
        <f t="shared" si="6"/>
        <v>7951</v>
      </c>
      <c r="AK12" s="26" t="str">
        <f t="shared" si="6"/>
        <v>7710</v>
      </c>
      <c r="AL12" s="26" t="str">
        <f t="shared" si="6"/>
        <v>8500</v>
      </c>
      <c r="AM12" s="26" t="str">
        <f t="shared" si="6"/>
        <v>8813</v>
      </c>
      <c r="AN12" s="26" t="str">
        <f t="shared" si="6"/>
        <v>9937</v>
      </c>
      <c r="AO12" s="26" t="str">
        <f t="shared" si="6"/>
        <v>11766</v>
      </c>
      <c r="AP12" s="26" t="str">
        <f t="shared" si="6"/>
        <v>12362</v>
      </c>
      <c r="AQ12" s="26" t="str">
        <f t="shared" si="6"/>
        <v>15225</v>
      </c>
      <c r="AR12" s="26" t="str">
        <f t="shared" si="6"/>
        <v>16709</v>
      </c>
      <c r="AS12" s="26" t="str">
        <f t="shared" si="6"/>
        <v>19155</v>
      </c>
      <c r="AT12" s="26" t="str">
        <f t="shared" si="6"/>
        <v>20017</v>
      </c>
      <c r="AU12" s="26" t="str">
        <f t="shared" si="6"/>
        <v>21778</v>
      </c>
      <c r="AV12" s="26" t="str">
        <f t="shared" si="6"/>
        <v>24886</v>
      </c>
      <c r="AW12" s="26" t="str">
        <f t="shared" si="6"/>
        <v>22404</v>
      </c>
      <c r="AX12" s="26" t="str">
        <f t="shared" si="6"/>
        <v>26164</v>
      </c>
      <c r="AY12" s="26" t="str">
        <f t="shared" si="6"/>
        <v>24298</v>
      </c>
      <c r="AZ12" s="26" t="str">
        <f t="shared" si="6"/>
        <v>29584</v>
      </c>
      <c r="BA12" s="26" t="str">
        <f t="shared" si="6"/>
        <v>25980</v>
      </c>
      <c r="BB12" s="26" t="str">
        <f t="shared" si="6"/>
        <v>24132</v>
      </c>
      <c r="BC12" s="26" t="str">
        <f t="shared" si="6"/>
        <v>11214</v>
      </c>
      <c r="BD12" s="26" t="str">
        <f t="shared" si="6"/>
        <v>15564</v>
      </c>
      <c r="BE12" s="26" t="str">
        <f t="shared" si="6"/>
        <v>11543</v>
      </c>
      <c r="BF12" s="26" t="str">
        <f t="shared" si="6"/>
        <v>14454</v>
      </c>
      <c r="BG12" s="26" t="str">
        <f t="shared" si="6"/>
        <v>15252</v>
      </c>
      <c r="BH12" s="26" t="str">
        <f t="shared" si="6"/>
        <v>11698</v>
      </c>
      <c r="BI12" s="26" t="str">
        <f t="shared" si="6"/>
        <v>11300</v>
      </c>
      <c r="BJ12" s="26" t="str">
        <f t="shared" si="6"/>
        <v>10553</v>
      </c>
      <c r="BK12" s="17"/>
    </row>
    <row r="13" ht="12.75" customHeight="1">
      <c r="A13" s="27" t="s">
        <v>86</v>
      </c>
      <c r="B13" s="12"/>
      <c r="C13" s="28"/>
      <c r="D13" s="28"/>
      <c r="E13" s="28"/>
      <c r="F13" s="28"/>
      <c r="G13" s="28"/>
      <c r="H13" s="28"/>
      <c r="I13" s="28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6">
        <v>0.0</v>
      </c>
      <c r="Z13" s="26" t="str">
        <f t="shared" ref="Z13:BJ13" si="7">Z11-$Y$11</f>
        <v>858</v>
      </c>
      <c r="AA13" s="26" t="str">
        <f t="shared" si="7"/>
        <v>1249</v>
      </c>
      <c r="AB13" s="26" t="str">
        <f t="shared" si="7"/>
        <v>1072</v>
      </c>
      <c r="AC13" s="26" t="str">
        <f t="shared" si="7"/>
        <v>1488</v>
      </c>
      <c r="AD13" s="26" t="str">
        <f t="shared" si="7"/>
        <v>1871</v>
      </c>
      <c r="AE13" s="26" t="str">
        <f t="shared" si="7"/>
        <v>1725</v>
      </c>
      <c r="AF13" s="26" t="str">
        <f t="shared" si="7"/>
        <v>2968</v>
      </c>
      <c r="AG13" s="26" t="str">
        <f t="shared" si="7"/>
        <v>4250</v>
      </c>
      <c r="AH13" s="26" t="str">
        <f t="shared" si="7"/>
        <v>5705</v>
      </c>
      <c r="AI13" s="26" t="str">
        <f t="shared" si="7"/>
        <v>5657</v>
      </c>
      <c r="AJ13" s="26" t="str">
        <f t="shared" si="7"/>
        <v>4951</v>
      </c>
      <c r="AK13" s="26" t="str">
        <f t="shared" si="7"/>
        <v>4711</v>
      </c>
      <c r="AL13" s="26" t="str">
        <f t="shared" si="7"/>
        <v>5501</v>
      </c>
      <c r="AM13" s="26" t="str">
        <f t="shared" si="7"/>
        <v>5814</v>
      </c>
      <c r="AN13" s="26" t="str">
        <f t="shared" si="7"/>
        <v>6938</v>
      </c>
      <c r="AO13" s="26" t="str">
        <f t="shared" si="7"/>
        <v>8767</v>
      </c>
      <c r="AP13" s="26" t="str">
        <f t="shared" si="7"/>
        <v>9363</v>
      </c>
      <c r="AQ13" s="26" t="str">
        <f t="shared" si="7"/>
        <v>12226</v>
      </c>
      <c r="AR13" s="26" t="str">
        <f t="shared" si="7"/>
        <v>13710</v>
      </c>
      <c r="AS13" s="26" t="str">
        <f t="shared" si="7"/>
        <v>16156</v>
      </c>
      <c r="AT13" s="26" t="str">
        <f t="shared" si="7"/>
        <v>17018</v>
      </c>
      <c r="AU13" s="26" t="str">
        <f t="shared" si="7"/>
        <v>18779</v>
      </c>
      <c r="AV13" s="26" t="str">
        <f t="shared" si="7"/>
        <v>21887</v>
      </c>
      <c r="AW13" s="26" t="str">
        <f t="shared" si="7"/>
        <v>19405</v>
      </c>
      <c r="AX13" s="26" t="str">
        <f t="shared" si="7"/>
        <v>23165</v>
      </c>
      <c r="AY13" s="26" t="str">
        <f t="shared" si="7"/>
        <v>21299</v>
      </c>
      <c r="AZ13" s="26" t="str">
        <f t="shared" si="7"/>
        <v>26585</v>
      </c>
      <c r="BA13" s="26" t="str">
        <f t="shared" si="7"/>
        <v>22980</v>
      </c>
      <c r="BB13" s="26" t="str">
        <f t="shared" si="7"/>
        <v>21133</v>
      </c>
      <c r="BC13" s="26" t="str">
        <f t="shared" si="7"/>
        <v>8215</v>
      </c>
      <c r="BD13" s="26" t="str">
        <f t="shared" si="7"/>
        <v>12565</v>
      </c>
      <c r="BE13" s="26" t="str">
        <f t="shared" si="7"/>
        <v>8543</v>
      </c>
      <c r="BF13" s="26" t="str">
        <f t="shared" si="7"/>
        <v>11455</v>
      </c>
      <c r="BG13" s="26" t="str">
        <f t="shared" si="7"/>
        <v>12253</v>
      </c>
      <c r="BH13" s="26" t="str">
        <f t="shared" si="7"/>
        <v>8699</v>
      </c>
      <c r="BI13" s="26" t="str">
        <f t="shared" si="7"/>
        <v>8301</v>
      </c>
      <c r="BJ13" s="26" t="str">
        <f t="shared" si="7"/>
        <v>7554</v>
      </c>
      <c r="BK13" s="17"/>
    </row>
    <row r="14" ht="12.75" customHeight="1">
      <c r="A14" s="30" t="s">
        <v>87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3">
        <v>0.0</v>
      </c>
      <c r="AP14" s="34" t="str">
        <f t="shared" ref="AP14:BJ14" si="8">AP11-$AO$11</f>
        <v>596</v>
      </c>
      <c r="AQ14" s="34" t="str">
        <f t="shared" si="8"/>
        <v>3459</v>
      </c>
      <c r="AR14" s="34" t="str">
        <f t="shared" si="8"/>
        <v>4944</v>
      </c>
      <c r="AS14" s="34" t="str">
        <f t="shared" si="8"/>
        <v>7389</v>
      </c>
      <c r="AT14" s="34" t="str">
        <f t="shared" si="8"/>
        <v>8251</v>
      </c>
      <c r="AU14" s="34" t="str">
        <f t="shared" si="8"/>
        <v>10013</v>
      </c>
      <c r="AV14" s="34" t="str">
        <f t="shared" si="8"/>
        <v>13120</v>
      </c>
      <c r="AW14" s="34" t="str">
        <f t="shared" si="8"/>
        <v>10638</v>
      </c>
      <c r="AX14" s="34" t="str">
        <f t="shared" si="8"/>
        <v>14398</v>
      </c>
      <c r="AY14" s="34" t="str">
        <f t="shared" si="8"/>
        <v>12532</v>
      </c>
      <c r="AZ14" s="34" t="str">
        <f t="shared" si="8"/>
        <v>17818</v>
      </c>
      <c r="BA14" s="34" t="str">
        <f t="shared" si="8"/>
        <v>14214</v>
      </c>
      <c r="BB14" s="34" t="str">
        <f t="shared" si="8"/>
        <v>12367</v>
      </c>
      <c r="BC14" s="35" t="str">
        <f t="shared" si="8"/>
        <v>-551</v>
      </c>
      <c r="BD14" s="34" t="str">
        <f t="shared" si="8"/>
        <v>3798</v>
      </c>
      <c r="BE14" s="35" t="str">
        <f t="shared" si="8"/>
        <v>-223</v>
      </c>
      <c r="BF14" s="34" t="str">
        <f t="shared" si="8"/>
        <v>2688</v>
      </c>
      <c r="BG14" s="34" t="str">
        <f t="shared" si="8"/>
        <v>3487</v>
      </c>
      <c r="BH14" s="35" t="str">
        <f t="shared" si="8"/>
        <v>-67</v>
      </c>
      <c r="BI14" s="35" t="str">
        <f t="shared" si="8"/>
        <v>-465</v>
      </c>
      <c r="BJ14" s="35" t="str">
        <f t="shared" si="8"/>
        <v>-1213</v>
      </c>
      <c r="BK14" s="17"/>
    </row>
    <row r="15" ht="12.75" customHeight="1">
      <c r="A15" s="30" t="s">
        <v>88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3">
        <v>0.0</v>
      </c>
      <c r="AT15" s="34" t="str">
        <f t="shared" ref="AT15:BJ15" si="9">AT11-$AS$11</f>
        <v>862</v>
      </c>
      <c r="AU15" s="34" t="str">
        <f t="shared" si="9"/>
        <v>2623</v>
      </c>
      <c r="AV15" s="34" t="str">
        <f t="shared" si="9"/>
        <v>5731</v>
      </c>
      <c r="AW15" s="34" t="str">
        <f t="shared" si="9"/>
        <v>3249</v>
      </c>
      <c r="AX15" s="34" t="str">
        <f t="shared" si="9"/>
        <v>7009</v>
      </c>
      <c r="AY15" s="34" t="str">
        <f t="shared" si="9"/>
        <v>5143</v>
      </c>
      <c r="AZ15" s="34" t="str">
        <f t="shared" si="9"/>
        <v>10429</v>
      </c>
      <c r="BA15" s="34" t="str">
        <f t="shared" si="9"/>
        <v>6824</v>
      </c>
      <c r="BB15" s="34" t="str">
        <f t="shared" si="9"/>
        <v>4977</v>
      </c>
      <c r="BC15" s="35" t="str">
        <f t="shared" si="9"/>
        <v>-7941</v>
      </c>
      <c r="BD15" s="35" t="str">
        <f t="shared" si="9"/>
        <v>-3592</v>
      </c>
      <c r="BE15" s="35" t="str">
        <f t="shared" si="9"/>
        <v>-7613</v>
      </c>
      <c r="BF15" s="35" t="str">
        <f t="shared" si="9"/>
        <v>-4701</v>
      </c>
      <c r="BG15" s="35" t="str">
        <f t="shared" si="9"/>
        <v>-3903</v>
      </c>
      <c r="BH15" s="35" t="str">
        <f t="shared" si="9"/>
        <v>-7457</v>
      </c>
      <c r="BI15" s="35" t="str">
        <f t="shared" si="9"/>
        <v>-7855</v>
      </c>
      <c r="BJ15" s="35" t="str">
        <f t="shared" si="9"/>
        <v>-8602</v>
      </c>
      <c r="BK15" s="17"/>
    </row>
    <row r="16" ht="12.75" customHeight="1">
      <c r="A16" s="30" t="s">
        <v>89</v>
      </c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3">
        <v>0.0</v>
      </c>
      <c r="AX16" s="34" t="str">
        <f t="shared" ref="AX16:BJ16" si="10">AX11-$AW$11</f>
        <v>3760</v>
      </c>
      <c r="AY16" s="34" t="str">
        <f t="shared" si="10"/>
        <v>1894</v>
      </c>
      <c r="AZ16" s="34" t="str">
        <f t="shared" si="10"/>
        <v>7180</v>
      </c>
      <c r="BA16" s="34" t="str">
        <f t="shared" si="10"/>
        <v>3575</v>
      </c>
      <c r="BB16" s="34" t="str">
        <f t="shared" si="10"/>
        <v>1728</v>
      </c>
      <c r="BC16" s="35" t="str">
        <f t="shared" si="10"/>
        <v>-11190</v>
      </c>
      <c r="BD16" s="35" t="str">
        <f t="shared" si="10"/>
        <v>-6841</v>
      </c>
      <c r="BE16" s="35" t="str">
        <f t="shared" si="10"/>
        <v>-10862</v>
      </c>
      <c r="BF16" s="35" t="str">
        <f t="shared" si="10"/>
        <v>-7950</v>
      </c>
      <c r="BG16" s="35" t="str">
        <f t="shared" si="10"/>
        <v>-7152</v>
      </c>
      <c r="BH16" s="35" t="str">
        <f t="shared" si="10"/>
        <v>-10706</v>
      </c>
      <c r="BI16" s="35" t="str">
        <f t="shared" si="10"/>
        <v>-11104</v>
      </c>
      <c r="BJ16" s="35" t="str">
        <f t="shared" si="10"/>
        <v>-11851</v>
      </c>
      <c r="BK16" s="17"/>
    </row>
    <row r="17" ht="12.75" customHeight="1">
      <c r="A17" s="30" t="s">
        <v>90</v>
      </c>
      <c r="B17" s="3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3">
        <v>0.0</v>
      </c>
      <c r="BB17" s="35" t="str">
        <f t="shared" ref="BB17:BJ17" si="11">BB11-$BA$11</f>
        <v>-1847</v>
      </c>
      <c r="BC17" s="35" t="str">
        <f t="shared" si="11"/>
        <v>-14765</v>
      </c>
      <c r="BD17" s="35" t="str">
        <f t="shared" si="11"/>
        <v>-10416</v>
      </c>
      <c r="BE17" s="35" t="str">
        <f t="shared" si="11"/>
        <v>-14437</v>
      </c>
      <c r="BF17" s="35" t="str">
        <f t="shared" si="11"/>
        <v>-11525</v>
      </c>
      <c r="BG17" s="35" t="str">
        <f t="shared" si="11"/>
        <v>-10727</v>
      </c>
      <c r="BH17" s="35" t="str">
        <f t="shared" si="11"/>
        <v>-14281</v>
      </c>
      <c r="BI17" s="35" t="str">
        <f t="shared" si="11"/>
        <v>-14679</v>
      </c>
      <c r="BJ17" s="35" t="str">
        <f t="shared" si="11"/>
        <v>-15426</v>
      </c>
      <c r="BK17" s="17"/>
    </row>
    <row r="18" ht="12.75" customHeight="1">
      <c r="A18" s="30" t="s">
        <v>91</v>
      </c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3">
        <v>0.0</v>
      </c>
      <c r="BF18" s="34" t="str">
        <f t="shared" ref="BF18:BJ18" si="12">BF11-$BE$11</f>
        <v>2912</v>
      </c>
      <c r="BG18" s="34" t="str">
        <f t="shared" si="12"/>
        <v>3710</v>
      </c>
      <c r="BH18" s="34" t="str">
        <f t="shared" si="12"/>
        <v>156</v>
      </c>
      <c r="BI18" s="35" t="str">
        <f t="shared" si="12"/>
        <v>-242</v>
      </c>
      <c r="BJ18" s="35" t="str">
        <f t="shared" si="12"/>
        <v>-989</v>
      </c>
      <c r="BK18" s="17"/>
    </row>
    <row r="19" ht="12.75" customHeight="1"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</row>
    <row r="20" ht="17.25" customHeight="1">
      <c r="B20" s="36" t="s">
        <v>0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</row>
    <row r="21" ht="17.25" customHeight="1">
      <c r="B21" s="36" t="s">
        <v>1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</row>
    <row r="22" ht="13.5" customHeight="1"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</row>
    <row r="23" ht="13.5" customHeight="1">
      <c r="B23" s="37" t="s">
        <v>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</row>
    <row r="24" ht="13.5" customHeight="1">
      <c r="B24" s="38" t="s">
        <v>64</v>
      </c>
      <c r="C24" s="38"/>
      <c r="D24" s="38"/>
      <c r="E24" s="38"/>
      <c r="F24" s="38"/>
      <c r="G24" s="38"/>
      <c r="H24" s="38"/>
      <c r="I24" s="38"/>
      <c r="J24" s="39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</row>
    <row r="25" ht="13.5" customHeight="1">
      <c r="B25" s="40" t="s">
        <v>66</v>
      </c>
      <c r="C25" s="38"/>
      <c r="D25" s="38"/>
      <c r="E25" s="38"/>
      <c r="F25" s="38"/>
      <c r="G25" s="38"/>
      <c r="H25" s="38"/>
      <c r="I25" s="38"/>
      <c r="J25" s="39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</row>
    <row r="26" ht="13.5" customHeight="1">
      <c r="B26" s="41" t="s">
        <v>92</v>
      </c>
      <c r="C26" s="38"/>
      <c r="D26" s="38"/>
      <c r="E26" s="38"/>
      <c r="F26" s="38"/>
      <c r="G26" s="38"/>
      <c r="H26" s="38"/>
      <c r="I26" s="38"/>
      <c r="J26" s="39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</row>
    <row r="27" ht="13.5" customHeight="1">
      <c r="B27" s="14" t="str">
        <f>HYPERLINK("https://www.gold.org/research/quarterly-times-series-world-official-gold-reserves-2000","https://www.gold.org/research/quarterly-times-series-world-official-gold-reserves-2000")</f>
        <v>https://www.gold.org/research/quarterly-times-series-world-official-gold-reserves-2000</v>
      </c>
      <c r="C27" s="38"/>
      <c r="D27" s="38"/>
      <c r="E27" s="38"/>
      <c r="F27" s="38"/>
      <c r="G27" s="38"/>
      <c r="H27" s="38"/>
      <c r="I27" s="38"/>
      <c r="J27" s="39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</row>
    <row r="28" ht="13.5" customHeight="1">
      <c r="B28" s="42"/>
      <c r="C28" s="39"/>
      <c r="D28" s="39"/>
      <c r="E28" s="39"/>
      <c r="F28" s="39"/>
      <c r="G28" s="39"/>
      <c r="H28" s="39"/>
      <c r="I28" s="39"/>
      <c r="J28" s="39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</row>
    <row r="29" ht="13.5" customHeight="1">
      <c r="B29" s="39"/>
      <c r="C29" s="39"/>
      <c r="D29" s="39"/>
      <c r="E29" s="39"/>
      <c r="F29" s="39"/>
      <c r="G29" s="39"/>
      <c r="H29" s="39"/>
      <c r="I29" s="39"/>
      <c r="J29" s="39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</row>
    <row r="30" ht="13.5" customHeight="1">
      <c r="B30" s="37" t="s">
        <v>70</v>
      </c>
      <c r="C30" s="39"/>
      <c r="D30" s="39"/>
      <c r="E30" s="39"/>
      <c r="F30" s="39"/>
      <c r="G30" s="39"/>
      <c r="H30" s="39"/>
      <c r="I30" s="39"/>
      <c r="J30" s="39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</row>
    <row r="31" ht="13.5" customHeight="1">
      <c r="B31" s="43" t="s">
        <v>71</v>
      </c>
      <c r="C31" s="44" t="s">
        <v>72</v>
      </c>
      <c r="D31" s="39"/>
      <c r="E31" s="39"/>
      <c r="F31" s="39"/>
      <c r="G31" s="39"/>
      <c r="H31" s="39"/>
      <c r="I31" s="39"/>
      <c r="J31" s="39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</row>
    <row r="32" ht="13.5" customHeight="1">
      <c r="B32" s="43" t="s">
        <v>73</v>
      </c>
      <c r="C32" s="39" t="s">
        <v>74</v>
      </c>
      <c r="D32" s="39"/>
      <c r="E32" s="39"/>
      <c r="F32" s="39"/>
      <c r="G32" s="39"/>
      <c r="H32" s="39"/>
      <c r="I32" s="39"/>
      <c r="J32" s="39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</row>
    <row r="33" ht="13.5" customHeight="1">
      <c r="B33" s="43" t="s">
        <v>75</v>
      </c>
      <c r="C33" s="39" t="s">
        <v>76</v>
      </c>
      <c r="D33" s="39"/>
      <c r="E33" s="39"/>
      <c r="F33" s="39"/>
      <c r="G33" s="39"/>
      <c r="H33" s="39"/>
      <c r="I33" s="39"/>
      <c r="J33" s="39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</row>
    <row r="34" ht="13.5" customHeight="1">
      <c r="B34" s="43" t="s">
        <v>77</v>
      </c>
      <c r="C34" s="39" t="s">
        <v>78</v>
      </c>
      <c r="D34" s="39"/>
      <c r="E34" s="39"/>
      <c r="F34" s="39"/>
      <c r="G34" s="39"/>
      <c r="H34" s="39"/>
      <c r="I34" s="39"/>
      <c r="J34" s="39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</row>
    <row r="35" ht="13.5" customHeight="1">
      <c r="B35" s="39"/>
      <c r="C35" s="39"/>
      <c r="D35" s="39"/>
      <c r="E35" s="39"/>
      <c r="F35" s="39"/>
      <c r="G35" s="39"/>
      <c r="H35" s="39"/>
      <c r="I35" s="39"/>
      <c r="J35" s="39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</row>
    <row r="36" ht="13.5" customHeight="1">
      <c r="B36" s="39" t="s">
        <v>93</v>
      </c>
      <c r="C36" s="39"/>
      <c r="D36" s="39"/>
      <c r="E36" s="39"/>
      <c r="F36" s="39"/>
      <c r="G36" s="39"/>
      <c r="H36" s="39"/>
      <c r="I36" s="39"/>
      <c r="J36" s="39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</row>
    <row r="37" ht="13.5" customHeight="1">
      <c r="B37" s="39" t="s">
        <v>94</v>
      </c>
      <c r="C37" s="39"/>
      <c r="D37" s="39"/>
      <c r="E37" s="39"/>
      <c r="F37" s="39"/>
      <c r="G37" s="39"/>
      <c r="H37" s="39"/>
      <c r="I37" s="39"/>
      <c r="J37" s="39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</row>
    <row r="38" ht="12.75" customHeight="1"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</row>
    <row r="39" ht="13.5" customHeight="1"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</row>
    <row r="40" ht="13.5" customHeight="1"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</row>
    <row r="41" ht="13.5" customHeight="1"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</row>
    <row r="42" ht="13.5" customHeight="1"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</row>
    <row r="43" ht="13.5" customHeight="1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</row>
  </sheetData>
  <conditionalFormatting sqref="B12:X12 Y12:BJ13">
    <cfRule type="cellIs" dxfId="0" priority="1" operator="greaterThan">
      <formula>0</formula>
    </cfRule>
  </conditionalFormatting>
  <conditionalFormatting sqref="B12:X12 Y12:BJ13">
    <cfRule type="cellIs" dxfId="1" priority="2" operator="lessThan">
      <formula>0</formula>
    </cfRule>
  </conditionalFormatting>
  <hyperlinks>
    <hyperlink r:id="rId1" ref="B27"/>
  </hyperlinks>
  <drawing r:id="rId2"/>
</worksheet>
</file>